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-FJPO\Downloads\Adiantamento\"/>
    </mc:Choice>
  </mc:AlternateContent>
  <bookViews>
    <workbookView xWindow="0" yWindow="0" windowWidth="28800" windowHeight="12375"/>
  </bookViews>
  <sheets>
    <sheet name="Controle Adiantamento IR col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E34" i="1"/>
  <c r="F31" i="1"/>
  <c r="F32" i="1" s="1"/>
  <c r="E31" i="1"/>
  <c r="G29" i="1"/>
  <c r="G31" i="1" s="1"/>
  <c r="H28" i="1"/>
  <c r="H27" i="1"/>
  <c r="H25" i="1"/>
  <c r="H24" i="1"/>
  <c r="F18" i="1"/>
  <c r="H17" i="1"/>
  <c r="G17" i="1"/>
  <c r="G16" i="1"/>
  <c r="H16" i="1" s="1"/>
  <c r="H15" i="1"/>
  <c r="G14" i="1"/>
  <c r="H14" i="1" s="1"/>
  <c r="H13" i="1"/>
  <c r="H12" i="1"/>
  <c r="G11" i="1"/>
  <c r="H11" i="1" s="1"/>
  <c r="F33" i="1" l="1"/>
  <c r="G18" i="1"/>
  <c r="G19" i="1" s="1"/>
  <c r="H29" i="1"/>
  <c r="E35" i="1"/>
  <c r="J35" i="1" s="1"/>
  <c r="F19" i="1"/>
  <c r="E36" i="1"/>
</calcChain>
</file>

<file path=xl/comments1.xml><?xml version="1.0" encoding="utf-8"?>
<comments xmlns="http://schemas.openxmlformats.org/spreadsheetml/2006/main">
  <authors>
    <author>Gil-FJPO</author>
  </authors>
  <commentList>
    <comment ref="D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A</t>
        </r>
      </text>
    </comment>
    <comment ref="I8" authorId="0" shapeId="0">
      <text>
        <r>
          <rPr>
            <b/>
            <sz val="8"/>
            <color indexed="81"/>
            <rFont val="Segoe UI"/>
            <family val="2"/>
          </rPr>
          <t>FJPO:
B</t>
        </r>
      </text>
    </comment>
    <comment ref="F1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C</t>
        </r>
      </text>
    </comment>
    <comment ref="G1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D</t>
        </r>
      </text>
    </comment>
    <comment ref="F19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E</t>
        </r>
      </text>
    </comment>
    <comment ref="F31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F</t>
        </r>
      </text>
    </comment>
    <comment ref="G31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G</t>
        </r>
      </text>
    </comment>
    <comment ref="F32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H</t>
        </r>
      </text>
    </comment>
    <comment ref="F33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I=E+H</t>
        </r>
      </text>
    </comment>
    <comment ref="E34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J=A+B-C-F</t>
        </r>
      </text>
    </comment>
    <comment ref="E35" authorId="0" shapeId="0">
      <text>
        <r>
          <rPr>
            <b/>
            <sz val="8"/>
            <color indexed="81"/>
            <rFont val="Segoe UI"/>
            <family val="2"/>
          </rPr>
          <t>Gil-FJPO:</t>
        </r>
        <r>
          <rPr>
            <sz val="8"/>
            <color indexed="81"/>
            <rFont val="Segoe UI"/>
            <family val="2"/>
          </rPr>
          <t xml:space="preserve">
K</t>
        </r>
      </text>
    </comment>
    <comment ref="I35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L</t>
        </r>
      </text>
    </comment>
    <comment ref="E36" authorId="0" shapeId="0">
      <text>
        <r>
          <rPr>
            <b/>
            <sz val="8"/>
            <color indexed="81"/>
            <rFont val="Segoe UI"/>
            <family val="2"/>
          </rPr>
          <t>Gil-FJPO:</t>
        </r>
        <r>
          <rPr>
            <sz val="8"/>
            <color indexed="81"/>
            <rFont val="Segoe UI"/>
            <family val="2"/>
          </rPr>
          <t xml:space="preserve">
M</t>
        </r>
      </text>
    </comment>
  </commentList>
</comments>
</file>

<file path=xl/sharedStrings.xml><?xml version="1.0" encoding="utf-8"?>
<sst xmlns="http://schemas.openxmlformats.org/spreadsheetml/2006/main" count="116" uniqueCount="79">
  <si>
    <t xml:space="preserve">Nº DO PROCESSO DE PEDIDO DE ADIANTAMENTO:  </t>
  </si>
  <si>
    <t>DATA DE REQUISIÇÃO:</t>
  </si>
  <si>
    <t>05/2023</t>
  </si>
  <si>
    <t xml:space="preserve">NOME DO SERVIDOR PÚBLICO RESPONSÁVEL PELO ADIANTAMENTO: </t>
  </si>
  <si>
    <t>Miguel Alves Junior</t>
  </si>
  <si>
    <t>MATRÍCULA:</t>
  </si>
  <si>
    <t xml:space="preserve">CPF: </t>
  </si>
  <si>
    <t xml:space="preserve">CARGO: </t>
  </si>
  <si>
    <t xml:space="preserve"> #37-0#</t>
  </si>
  <si>
    <t>016.899.418-63</t>
  </si>
  <si>
    <t>Agente Administrativo</t>
  </si>
  <si>
    <t xml:space="preserve">IMPORTÂNCIA SOLICITADA EM VALOR NUMÉRICO E POR EXTENSO: </t>
  </si>
  <si>
    <t>R$ 2.500,00 (dois mil e quinhnentos reais)</t>
  </si>
  <si>
    <t>(X) MATERIAL DE CONSUMO</t>
  </si>
  <si>
    <t>(X) SERVIÇOS      .</t>
  </si>
  <si>
    <t>SALDO SERVIÇOS</t>
  </si>
  <si>
    <t>Serviços</t>
  </si>
  <si>
    <r>
      <t xml:space="preserve">Alineas: </t>
    </r>
    <r>
      <rPr>
        <b/>
        <sz val="10"/>
        <color theme="1"/>
        <rFont val="Palatino Linotype"/>
        <family val="1"/>
      </rPr>
      <t>e</t>
    </r>
    <r>
      <rPr>
        <sz val="10"/>
        <color theme="1"/>
        <rFont val="Palatino Linotype"/>
        <family val="1"/>
      </rPr>
      <t xml:space="preserve"> movel </t>
    </r>
    <r>
      <rPr>
        <b/>
        <sz val="10"/>
        <color theme="1"/>
        <rFont val="Palatino Linotype"/>
        <family val="1"/>
      </rPr>
      <t>f</t>
    </r>
    <r>
      <rPr>
        <sz val="10"/>
        <color theme="1"/>
        <rFont val="Palatino Linotype"/>
        <family val="1"/>
      </rPr>
      <t xml:space="preserve"> imovel</t>
    </r>
  </si>
  <si>
    <t>N°</t>
  </si>
  <si>
    <t>REQUISITANTE</t>
  </si>
  <si>
    <t>DATA REQUISIÇÃO</t>
  </si>
  <si>
    <t>DEPTO</t>
  </si>
  <si>
    <t>VALOR ADIANTADO</t>
  </si>
  <si>
    <t>VALOR GASTO</t>
  </si>
  <si>
    <t>ISSQN + IR</t>
  </si>
  <si>
    <t>VALOR DEVOLVIDO</t>
  </si>
  <si>
    <t>BASE LEGAL</t>
  </si>
  <si>
    <t>Nº NF/CUPOM</t>
  </si>
  <si>
    <t>FORNECEDOR</t>
  </si>
  <si>
    <t>OBJETO</t>
  </si>
  <si>
    <t>DATA PRESTAÇÃO</t>
  </si>
  <si>
    <t>Robson</t>
  </si>
  <si>
    <t>DI</t>
  </si>
  <si>
    <t>11 I e</t>
  </si>
  <si>
    <t>03812220/0001-08</t>
  </si>
  <si>
    <t>Porteiro Veic</t>
  </si>
  <si>
    <t>Sabrina</t>
  </si>
  <si>
    <t>DTC</t>
  </si>
  <si>
    <t>11 I a</t>
  </si>
  <si>
    <t>34028316/893-33</t>
  </si>
  <si>
    <t>Carta Registrada</t>
  </si>
  <si>
    <t>62751615/0001-07</t>
  </si>
  <si>
    <t>Pneu Am Prata</t>
  </si>
  <si>
    <t>Pyterson</t>
  </si>
  <si>
    <t>DAF</t>
  </si>
  <si>
    <t>24516903/0001-98</t>
  </si>
  <si>
    <t>Manut CPU x2</t>
  </si>
  <si>
    <t>Pneu Am Prata + Just</t>
  </si>
  <si>
    <t>TOTAIS</t>
  </si>
  <si>
    <t>Produtos</t>
  </si>
  <si>
    <t>SALDO MATERIAL DE CONSUMO</t>
  </si>
  <si>
    <t>IR              1234/2012</t>
  </si>
  <si>
    <t>11  I  f</t>
  </si>
  <si>
    <t>62625322/0001-83</t>
  </si>
  <si>
    <t>Boia Banheiro DTC</t>
  </si>
  <si>
    <t>34189692/0001-80</t>
  </si>
  <si>
    <t>Vazamento porta DAF</t>
  </si>
  <si>
    <t>11  I  e</t>
  </si>
  <si>
    <t>Patrik</t>
  </si>
  <si>
    <t>23605758/0001-59</t>
  </si>
  <si>
    <t>Telas mosquiteira</t>
  </si>
  <si>
    <t>358/9</t>
  </si>
  <si>
    <t>34668441/0003-40</t>
  </si>
  <si>
    <t>Placa x2</t>
  </si>
  <si>
    <t>SALDO MATERIAL CONSUMO</t>
  </si>
  <si>
    <t>Até</t>
  </si>
  <si>
    <t>SALDO TOTAL DEVOLUÇÃO</t>
  </si>
  <si>
    <r>
      <t xml:space="preserve">DATA : </t>
    </r>
    <r>
      <rPr>
        <b/>
        <u/>
        <sz val="11"/>
        <color theme="1"/>
        <rFont val="Palatino Linotype"/>
        <family val="1"/>
      </rPr>
      <t xml:space="preserve">  05 / 10  / 2023       </t>
    </r>
  </si>
  <si>
    <t xml:space="preserve">  SALDO TOTAL ISSQN 5,00%</t>
  </si>
  <si>
    <r>
      <t xml:space="preserve">DATA : </t>
    </r>
    <r>
      <rPr>
        <b/>
        <u/>
        <sz val="11"/>
        <color theme="1"/>
        <rFont val="Palatino Linotype"/>
        <family val="1"/>
      </rPr>
      <t xml:space="preserve">  04  /  10 / 2023       </t>
    </r>
    <r>
      <rPr>
        <b/>
        <sz val="11"/>
        <color theme="1"/>
        <rFont val="Palatino Linotype"/>
        <family val="1"/>
      </rPr>
      <t xml:space="preserve">  </t>
    </r>
  </si>
  <si>
    <t>Recolhido ref. mês 08</t>
  </si>
  <si>
    <t xml:space="preserve">  SALDO TOTAL IR         4,80%</t>
  </si>
  <si>
    <r>
      <t xml:space="preserve">DATA : </t>
    </r>
    <r>
      <rPr>
        <b/>
        <u/>
        <sz val="11"/>
        <color theme="1"/>
        <rFont val="Palatino Linotype"/>
        <family val="1"/>
      </rPr>
      <t xml:space="preserve">  05  /  10 / 2023       </t>
    </r>
    <r>
      <rPr>
        <b/>
        <sz val="11"/>
        <color theme="1"/>
        <rFont val="Palatino Linotype"/>
        <family val="1"/>
      </rPr>
      <t xml:space="preserve">  </t>
    </r>
  </si>
  <si>
    <t>Incluido coluna de controle cfm.IN 1234/12 IRRF</t>
  </si>
  <si>
    <t xml:space="preserve"> </t>
  </si>
  <si>
    <r>
      <t>DATA: _05_/_10_/_2023____       ASSINATURA/CARIMBO:___</t>
    </r>
    <r>
      <rPr>
        <sz val="11"/>
        <color theme="1"/>
        <rFont val="Palatino Linotype"/>
        <family val="1"/>
      </rPr>
      <t>Digital</t>
    </r>
    <r>
      <rPr>
        <b/>
        <sz val="11"/>
        <color theme="1"/>
        <rFont val="Palatino Linotype"/>
        <family val="1"/>
      </rPr>
      <t>___________________</t>
    </r>
  </si>
  <si>
    <t>DATA: ____/____/_____  ASSINATURA/CARIMBO:_____________________________</t>
  </si>
  <si>
    <t xml:space="preserve">  SERVIDOR RESPONSÁVEL PELO ADIANTAMENTO</t>
  </si>
  <si>
    <t>DEPARTAMENTO DE ADMINISTRAÇÃO, FINANÇAS E SUPERVISÃO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</si>
</sst>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[$-416]d\-mmm\-yy;@"/>
    <numFmt numFmtId="166" formatCode="00000000&quot;/&quot;0000\-00"/>
    <numFmt numFmtId="167" formatCode="[$-416]d\-mm\-yy;@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b/>
      <sz val="7"/>
      <color theme="1"/>
      <name val="Palatino Linotype"/>
      <family val="1"/>
    </font>
    <font>
      <b/>
      <sz val="28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2"/>
      <color theme="1"/>
      <name val="Palatino Linotype"/>
      <family val="1"/>
    </font>
    <font>
      <b/>
      <sz val="10"/>
      <color theme="0"/>
      <name val="Palatino Linotype"/>
      <family val="1"/>
    </font>
    <font>
      <sz val="7"/>
      <color theme="1"/>
      <name val="Palatino Linotype"/>
      <family val="1"/>
    </font>
    <font>
      <b/>
      <sz val="9"/>
      <color theme="1"/>
      <name val="Palatino Linotype"/>
      <family val="1"/>
    </font>
    <font>
      <sz val="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sz val="5"/>
      <color theme="1"/>
      <name val="Palatino Linotype"/>
      <family val="1"/>
    </font>
    <font>
      <sz val="11"/>
      <color theme="1"/>
      <name val="Palatino Linotype"/>
      <family val="1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b/>
      <sz val="10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DFDF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 applyAlignment="1">
      <alignment horizontal="centerContinuous" vertical="distributed"/>
    </xf>
    <xf numFmtId="0" fontId="1" fillId="0" borderId="2" xfId="0" applyFont="1" applyBorder="1" applyAlignment="1">
      <alignment horizontal="centerContinuous" vertical="distributed"/>
    </xf>
    <xf numFmtId="0" fontId="1" fillId="0" borderId="3" xfId="0" applyFont="1" applyBorder="1" applyAlignment="1">
      <alignment horizontal="centerContinuous" vertical="distributed"/>
    </xf>
    <xf numFmtId="0" fontId="1" fillId="0" borderId="1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49" fontId="1" fillId="0" borderId="4" xfId="0" applyNumberFormat="1" applyFont="1" applyBorder="1" applyAlignment="1">
      <alignment horizontal="centerContinuous" vertical="distributed"/>
    </xf>
    <xf numFmtId="49" fontId="1" fillId="0" borderId="5" xfId="0" applyNumberFormat="1" applyFont="1" applyBorder="1" applyAlignment="1">
      <alignment horizontal="centerContinuous" vertical="distributed"/>
    </xf>
    <xf numFmtId="49" fontId="1" fillId="0" borderId="6" xfId="0" applyNumberFormat="1" applyFont="1" applyBorder="1" applyAlignment="1">
      <alignment horizontal="centerContinuous" vertical="distributed"/>
    </xf>
    <xf numFmtId="14" fontId="1" fillId="0" borderId="4" xfId="0" applyNumberFormat="1" applyFont="1" applyBorder="1" applyAlignment="1">
      <alignment horizontal="centerContinuous" vertical="distributed" wrapText="1"/>
    </xf>
    <xf numFmtId="14" fontId="1" fillId="0" borderId="5" xfId="0" applyNumberFormat="1" applyFont="1" applyBorder="1" applyAlignment="1">
      <alignment horizontal="centerContinuous" vertical="distributed" wrapText="1"/>
    </xf>
    <xf numFmtId="14" fontId="1" fillId="0" borderId="6" xfId="0" applyNumberFormat="1" applyFont="1" applyBorder="1" applyAlignment="1">
      <alignment horizontal="centerContinuous" vertical="distributed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0" fillId="0" borderId="0" xfId="0" applyAlignment="1">
      <alignment horizontal="distributed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fill" vertical="center" wrapText="1"/>
    </xf>
    <xf numFmtId="0" fontId="1" fillId="0" borderId="8" xfId="0" applyFont="1" applyBorder="1" applyAlignment="1">
      <alignment horizontal="fill" vertical="center" wrapText="1"/>
    </xf>
    <xf numFmtId="0" fontId="1" fillId="0" borderId="2" xfId="0" applyFont="1" applyBorder="1" applyAlignment="1">
      <alignment horizontal="fill" vertical="center" wrapText="1"/>
    </xf>
    <xf numFmtId="0" fontId="1" fillId="0" borderId="3" xfId="0" applyFont="1" applyBorder="1" applyAlignment="1">
      <alignment horizontal="fill" vertical="center" wrapText="1"/>
    </xf>
    <xf numFmtId="0" fontId="1" fillId="0" borderId="9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8" fontId="1" fillId="2" borderId="7" xfId="0" applyNumberFormat="1" applyFont="1" applyFill="1" applyBorder="1" applyAlignment="1">
      <alignment horizontal="centerContinuous" vertical="center" wrapText="1"/>
    </xf>
    <xf numFmtId="8" fontId="1" fillId="2" borderId="8" xfId="0" applyNumberFormat="1" applyFont="1" applyFill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0" fontId="1" fillId="0" borderId="8" xfId="0" applyFont="1" applyBorder="1" applyAlignment="1">
      <alignment horizontal="centerContinuous" vertical="center" wrapText="1"/>
    </xf>
    <xf numFmtId="8" fontId="1" fillId="2" borderId="10" xfId="0" applyNumberFormat="1" applyFont="1" applyFill="1" applyBorder="1" applyAlignment="1">
      <alignment horizontal="centerContinuous" vertical="center" wrapText="1"/>
    </xf>
    <xf numFmtId="8" fontId="1" fillId="2" borderId="11" xfId="0" applyNumberFormat="1" applyFont="1" applyFill="1" applyBorder="1" applyAlignment="1">
      <alignment horizontal="centerContinuous" vertical="center" wrapText="1"/>
    </xf>
    <xf numFmtId="164" fontId="0" fillId="0" borderId="0" xfId="0" applyNumberFormat="1"/>
    <xf numFmtId="0" fontId="2" fillId="0" borderId="7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horizontal="centerContinuous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8" fontId="6" fillId="4" borderId="6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8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6" xfId="0" quotePrefix="1" applyNumberFormat="1" applyFont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Continuous" vertical="center" wrapText="1"/>
    </xf>
    <xf numFmtId="0" fontId="0" fillId="0" borderId="15" xfId="0" applyBorder="1" applyAlignment="1">
      <alignment horizontal="centerContinuous"/>
    </xf>
    <xf numFmtId="0" fontId="0" fillId="0" borderId="11" xfId="0" applyBorder="1"/>
    <xf numFmtId="164" fontId="5" fillId="2" borderId="8" xfId="0" applyNumberFormat="1" applyFont="1" applyFill="1" applyBorder="1" applyAlignment="1">
      <alignment vertical="center" wrapText="1"/>
    </xf>
    <xf numFmtId="0" fontId="0" fillId="0" borderId="11" xfId="0" applyBorder="1" applyAlignment="1">
      <alignment horizontal="centerContinuous"/>
    </xf>
    <xf numFmtId="6" fontId="0" fillId="0" borderId="0" xfId="0" applyNumberFormat="1"/>
    <xf numFmtId="167" fontId="0" fillId="0" borderId="0" xfId="0" applyNumberFormat="1" applyAlignment="1">
      <alignment horizontal="center"/>
    </xf>
    <xf numFmtId="164" fontId="5" fillId="2" borderId="5" xfId="0" applyNumberFormat="1" applyFont="1" applyFill="1" applyBorder="1" applyAlignment="1">
      <alignment vertical="center" wrapText="1"/>
    </xf>
    <xf numFmtId="0" fontId="0" fillId="2" borderId="14" xfId="0" applyFill="1" applyBorder="1"/>
    <xf numFmtId="0" fontId="0" fillId="0" borderId="14" xfId="0" applyBorder="1"/>
    <xf numFmtId="0" fontId="14" fillId="0" borderId="0" xfId="0" applyFont="1" applyAlignment="1">
      <alignment vertical="center"/>
    </xf>
    <xf numFmtId="0" fontId="12" fillId="0" borderId="21" xfId="0" applyFont="1" applyBorder="1" applyAlignment="1">
      <alignment horizontal="centerContinuous" wrapText="1"/>
    </xf>
    <xf numFmtId="0" fontId="12" fillId="0" borderId="22" xfId="0" applyFont="1" applyBorder="1" applyAlignment="1">
      <alignment horizontal="centerContinuous" wrapText="1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12" fillId="0" borderId="23" xfId="0" applyFont="1" applyBorder="1" applyAlignment="1">
      <alignment horizontal="centerContinuous" wrapText="1"/>
    </xf>
    <xf numFmtId="164" fontId="0" fillId="0" borderId="0" xfId="0" applyNumberFormat="1" applyAlignment="1">
      <alignment horizontal="centerContinuous"/>
    </xf>
    <xf numFmtId="0" fontId="12" fillId="0" borderId="24" xfId="0" applyFont="1" applyBorder="1" applyAlignment="1">
      <alignment horizontal="centerContinuous" vertical="center" wrapText="1"/>
    </xf>
    <xf numFmtId="0" fontId="12" fillId="0" borderId="17" xfId="0" applyFont="1" applyBorder="1" applyAlignment="1">
      <alignment horizontal="centerContinuous" vertical="center" wrapText="1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12" fillId="0" borderId="18" xfId="0" applyFont="1" applyBorder="1" applyAlignment="1">
      <alignment horizontal="centerContinuous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="85" zoomScaleNormal="100" zoomScaleSheetLayoutView="85" workbookViewId="0">
      <selection activeCell="M11" sqref="M11"/>
    </sheetView>
  </sheetViews>
  <sheetFormatPr defaultRowHeight="15" x14ac:dyDescent="0.25"/>
  <cols>
    <col min="1" max="1" width="14" customWidth="1"/>
    <col min="2" max="2" width="22.7109375" customWidth="1"/>
    <col min="3" max="3" width="25.7109375" customWidth="1"/>
    <col min="4" max="4" width="20" customWidth="1"/>
    <col min="5" max="5" width="26.5703125" customWidth="1"/>
    <col min="6" max="6" width="21.140625" customWidth="1"/>
    <col min="7" max="7" width="17.5703125" customWidth="1"/>
    <col min="8" max="8" width="27.140625" customWidth="1"/>
    <col min="9" max="9" width="23.42578125" customWidth="1"/>
    <col min="10" max="10" width="26" customWidth="1"/>
    <col min="11" max="11" width="30.85546875" customWidth="1"/>
    <col min="12" max="12" width="19.7109375" customWidth="1"/>
    <col min="13" max="13" width="26.42578125" customWidth="1"/>
  </cols>
  <sheetData>
    <row r="1" spans="1:13" ht="15" customHeight="1" x14ac:dyDescent="0.25">
      <c r="A1" s="1" t="s">
        <v>0</v>
      </c>
      <c r="B1" s="2"/>
      <c r="C1" s="2"/>
      <c r="D1" s="3"/>
      <c r="E1" s="4" t="s">
        <v>1</v>
      </c>
      <c r="F1" s="5"/>
      <c r="G1" s="5"/>
      <c r="H1" s="6"/>
    </row>
    <row r="2" spans="1:13" ht="15.75" thickBot="1" x14ac:dyDescent="0.3">
      <c r="A2" s="7" t="s">
        <v>2</v>
      </c>
      <c r="B2" s="8"/>
      <c r="C2" s="8"/>
      <c r="D2" s="9"/>
      <c r="E2" s="10">
        <v>45149</v>
      </c>
      <c r="F2" s="11"/>
      <c r="G2" s="11"/>
      <c r="H2" s="12"/>
    </row>
    <row r="3" spans="1:13" ht="15" customHeight="1" x14ac:dyDescent="0.25">
      <c r="A3" s="4" t="s">
        <v>3</v>
      </c>
      <c r="B3" s="5"/>
      <c r="C3" s="5"/>
      <c r="D3" s="13"/>
      <c r="E3" s="13"/>
      <c r="F3" s="13"/>
      <c r="G3" s="13"/>
      <c r="H3" s="14"/>
    </row>
    <row r="4" spans="1:13" ht="15.75" thickBot="1" x14ac:dyDescent="0.3">
      <c r="A4" s="15" t="s">
        <v>4</v>
      </c>
      <c r="B4" s="16"/>
      <c r="C4" s="16"/>
      <c r="D4" s="17"/>
      <c r="E4" s="17"/>
      <c r="F4" s="17"/>
      <c r="G4" s="17"/>
      <c r="H4" s="18"/>
    </row>
    <row r="5" spans="1:13" ht="15" customHeight="1" x14ac:dyDescent="0.25">
      <c r="A5" s="19" t="s">
        <v>5</v>
      </c>
      <c r="B5" s="20"/>
      <c r="C5" s="21"/>
      <c r="D5" s="21"/>
      <c r="E5" s="22" t="s">
        <v>6</v>
      </c>
      <c r="F5" s="13"/>
      <c r="G5" s="14"/>
      <c r="H5" s="22" t="s">
        <v>7</v>
      </c>
      <c r="I5" s="13"/>
      <c r="J5" s="14"/>
    </row>
    <row r="6" spans="1:13" ht="15.75" thickBot="1" x14ac:dyDescent="0.3">
      <c r="A6" s="23" t="s">
        <v>8</v>
      </c>
      <c r="B6" s="24"/>
      <c r="C6" s="25"/>
      <c r="D6" s="25"/>
      <c r="E6" s="26" t="s">
        <v>9</v>
      </c>
      <c r="F6" s="17"/>
      <c r="G6" s="18"/>
      <c r="H6" s="15" t="s">
        <v>10</v>
      </c>
      <c r="I6" s="16"/>
      <c r="J6" s="27"/>
    </row>
    <row r="7" spans="1:13" ht="27" customHeight="1" thickBot="1" x14ac:dyDescent="0.3">
      <c r="A7" s="28" t="s">
        <v>11</v>
      </c>
      <c r="B7" s="29"/>
      <c r="C7" s="29"/>
      <c r="D7" s="29"/>
      <c r="G7" s="29" t="s">
        <v>12</v>
      </c>
      <c r="H7" s="29"/>
      <c r="I7" s="30"/>
      <c r="J7" s="31"/>
    </row>
    <row r="8" spans="1:13" ht="27" customHeight="1" thickBot="1" x14ac:dyDescent="0.3">
      <c r="A8" s="32" t="s">
        <v>13</v>
      </c>
      <c r="B8" s="33"/>
      <c r="C8" s="33"/>
      <c r="D8" s="34">
        <v>1300</v>
      </c>
      <c r="E8" s="35"/>
      <c r="F8" s="36" t="s">
        <v>14</v>
      </c>
      <c r="G8" s="37"/>
      <c r="H8" s="37"/>
      <c r="I8" s="38">
        <v>1200</v>
      </c>
      <c r="J8" s="39"/>
      <c r="K8" s="40"/>
    </row>
    <row r="9" spans="1:13" ht="33" customHeight="1" thickBot="1" x14ac:dyDescent="0.3">
      <c r="A9" s="41" t="s">
        <v>15</v>
      </c>
      <c r="B9" s="42"/>
      <c r="C9" s="43"/>
      <c r="D9" s="43"/>
      <c r="E9" s="44"/>
      <c r="F9" s="45" t="s">
        <v>16</v>
      </c>
      <c r="G9" s="46"/>
      <c r="H9" s="46"/>
      <c r="I9" s="47" t="s">
        <v>17</v>
      </c>
    </row>
    <row r="10" spans="1:13" ht="36" customHeight="1" thickBot="1" x14ac:dyDescent="0.3">
      <c r="A10" s="48" t="s">
        <v>18</v>
      </c>
      <c r="B10" s="49" t="s">
        <v>19</v>
      </c>
      <c r="C10" s="49" t="s">
        <v>20</v>
      </c>
      <c r="D10" s="49" t="s">
        <v>21</v>
      </c>
      <c r="E10" s="49" t="s">
        <v>22</v>
      </c>
      <c r="F10" s="49" t="s">
        <v>23</v>
      </c>
      <c r="G10" s="49" t="s">
        <v>24</v>
      </c>
      <c r="H10" s="49" t="s">
        <v>25</v>
      </c>
      <c r="I10" s="49" t="s">
        <v>26</v>
      </c>
      <c r="J10" s="49" t="s">
        <v>27</v>
      </c>
      <c r="K10" s="49" t="s">
        <v>28</v>
      </c>
      <c r="L10" s="49" t="s">
        <v>29</v>
      </c>
      <c r="M10" s="49" t="s">
        <v>30</v>
      </c>
    </row>
    <row r="11" spans="1:13" ht="36.75" customHeight="1" thickBot="1" x14ac:dyDescent="0.3">
      <c r="A11" s="50">
        <v>1</v>
      </c>
      <c r="B11" s="51" t="s">
        <v>31</v>
      </c>
      <c r="C11" s="52">
        <v>45168</v>
      </c>
      <c r="D11" s="51" t="s">
        <v>32</v>
      </c>
      <c r="E11" s="53">
        <v>500</v>
      </c>
      <c r="F11" s="54">
        <v>449</v>
      </c>
      <c r="G11" s="54">
        <f>F11*5%</f>
        <v>22.450000000000003</v>
      </c>
      <c r="H11" s="54">
        <f>E11-F11+G11</f>
        <v>73.45</v>
      </c>
      <c r="I11" s="51" t="s">
        <v>33</v>
      </c>
      <c r="J11" s="51">
        <v>7200</v>
      </c>
      <c r="K11" s="55" t="s">
        <v>34</v>
      </c>
      <c r="L11" s="51" t="s">
        <v>35</v>
      </c>
      <c r="M11" s="52">
        <v>45168</v>
      </c>
    </row>
    <row r="12" spans="1:13" ht="36.75" customHeight="1" thickBot="1" x14ac:dyDescent="0.3">
      <c r="A12" s="50">
        <v>2</v>
      </c>
      <c r="B12" s="51" t="s">
        <v>36</v>
      </c>
      <c r="C12" s="52">
        <v>45180</v>
      </c>
      <c r="D12" s="56" t="s">
        <v>37</v>
      </c>
      <c r="E12" s="53">
        <v>20</v>
      </c>
      <c r="F12" s="54">
        <v>17.25</v>
      </c>
      <c r="G12" s="54">
        <v>0</v>
      </c>
      <c r="H12" s="54">
        <f t="shared" ref="H12:H17" si="0">E12-F12+G12</f>
        <v>2.75</v>
      </c>
      <c r="I12" s="51" t="s">
        <v>38</v>
      </c>
      <c r="J12" s="51">
        <v>2533264586</v>
      </c>
      <c r="K12" s="55" t="s">
        <v>39</v>
      </c>
      <c r="L12" s="51" t="s">
        <v>40</v>
      </c>
      <c r="M12" s="52">
        <v>45180</v>
      </c>
    </row>
    <row r="13" spans="1:13" ht="36.75" customHeight="1" thickBot="1" x14ac:dyDescent="0.3">
      <c r="A13" s="50">
        <v>3</v>
      </c>
      <c r="B13" s="51" t="s">
        <v>31</v>
      </c>
      <c r="C13" s="52">
        <v>45183</v>
      </c>
      <c r="D13" s="51" t="s">
        <v>32</v>
      </c>
      <c r="E13" s="53">
        <v>60</v>
      </c>
      <c r="F13" s="54">
        <v>60</v>
      </c>
      <c r="G13" s="54">
        <v>0</v>
      </c>
      <c r="H13" s="54">
        <f t="shared" si="0"/>
        <v>0</v>
      </c>
      <c r="I13" s="51" t="s">
        <v>33</v>
      </c>
      <c r="J13" s="51">
        <v>4046</v>
      </c>
      <c r="K13" s="55" t="s">
        <v>41</v>
      </c>
      <c r="L13" s="51" t="s">
        <v>42</v>
      </c>
      <c r="M13" s="52">
        <v>45183</v>
      </c>
    </row>
    <row r="14" spans="1:13" ht="36.75" customHeight="1" thickBot="1" x14ac:dyDescent="0.3">
      <c r="A14" s="50">
        <v>4</v>
      </c>
      <c r="B14" s="51" t="s">
        <v>43</v>
      </c>
      <c r="C14" s="52">
        <v>45187</v>
      </c>
      <c r="D14" s="51" t="s">
        <v>44</v>
      </c>
      <c r="E14" s="53">
        <v>360</v>
      </c>
      <c r="F14" s="54">
        <v>360</v>
      </c>
      <c r="G14" s="54">
        <f>F14*4.91%</f>
        <v>17.676000000000002</v>
      </c>
      <c r="H14" s="54">
        <f t="shared" si="0"/>
        <v>17.676000000000002</v>
      </c>
      <c r="I14" s="51" t="s">
        <v>33</v>
      </c>
      <c r="J14" s="51">
        <v>2683</v>
      </c>
      <c r="K14" s="55" t="s">
        <v>45</v>
      </c>
      <c r="L14" s="51" t="s">
        <v>46</v>
      </c>
      <c r="M14" s="52">
        <v>45187</v>
      </c>
    </row>
    <row r="15" spans="1:13" ht="36.75" customHeight="1" thickBot="1" x14ac:dyDescent="0.3">
      <c r="A15" s="50">
        <v>5</v>
      </c>
      <c r="B15" s="51" t="s">
        <v>31</v>
      </c>
      <c r="C15" s="52">
        <v>45190</v>
      </c>
      <c r="D15" s="51" t="s">
        <v>32</v>
      </c>
      <c r="E15" s="53">
        <v>60</v>
      </c>
      <c r="F15" s="54">
        <v>60</v>
      </c>
      <c r="G15" s="54">
        <v>0</v>
      </c>
      <c r="H15" s="54">
        <f t="shared" si="0"/>
        <v>0</v>
      </c>
      <c r="I15" s="51" t="s">
        <v>33</v>
      </c>
      <c r="J15" s="51">
        <v>4047</v>
      </c>
      <c r="K15" s="55" t="s">
        <v>41</v>
      </c>
      <c r="L15" s="51" t="s">
        <v>47</v>
      </c>
      <c r="M15" s="52">
        <v>45191</v>
      </c>
    </row>
    <row r="16" spans="1:13" ht="36.75" customHeight="1" thickBot="1" x14ac:dyDescent="0.3">
      <c r="A16" s="50">
        <v>6</v>
      </c>
      <c r="B16" s="51"/>
      <c r="C16" s="52"/>
      <c r="D16" s="56"/>
      <c r="E16" s="53"/>
      <c r="F16" s="54"/>
      <c r="G16" s="54">
        <f>F16*5%</f>
        <v>0</v>
      </c>
      <c r="H16" s="54">
        <f t="shared" si="0"/>
        <v>0</v>
      </c>
      <c r="I16" s="51"/>
      <c r="J16" s="51"/>
      <c r="K16" s="55"/>
      <c r="L16" s="51"/>
      <c r="M16" s="52"/>
    </row>
    <row r="17" spans="1:13" ht="36.75" customHeight="1" thickBot="1" x14ac:dyDescent="0.3">
      <c r="A17" s="50">
        <v>7</v>
      </c>
      <c r="B17" s="51"/>
      <c r="C17" s="52"/>
      <c r="D17" s="51"/>
      <c r="E17" s="53"/>
      <c r="F17" s="54"/>
      <c r="G17" s="54">
        <f>F17*5%</f>
        <v>0</v>
      </c>
      <c r="H17" s="54">
        <f t="shared" si="0"/>
        <v>0</v>
      </c>
      <c r="I17" s="51"/>
      <c r="J17" s="51"/>
      <c r="K17" s="55"/>
      <c r="L17" s="51"/>
      <c r="M17" s="52"/>
    </row>
    <row r="18" spans="1:13" ht="36.75" customHeight="1" thickBot="1" x14ac:dyDescent="0.3">
      <c r="A18" s="57" t="s">
        <v>48</v>
      </c>
      <c r="B18" s="58"/>
      <c r="C18" s="58"/>
      <c r="D18" s="59"/>
      <c r="E18" s="60"/>
      <c r="F18" s="61">
        <f>SUM(F11:F17)</f>
        <v>946.25</v>
      </c>
      <c r="G18" s="62">
        <f>SUM(G11:G17)</f>
        <v>40.126000000000005</v>
      </c>
      <c r="H18" s="54"/>
      <c r="I18" s="60"/>
      <c r="J18" s="63"/>
      <c r="K18" s="64"/>
      <c r="L18" s="60"/>
      <c r="M18" s="65"/>
    </row>
    <row r="19" spans="1:13" ht="36.75" customHeight="1" thickBot="1" x14ac:dyDescent="0.3">
      <c r="A19" s="57" t="s">
        <v>15</v>
      </c>
      <c r="B19" s="58"/>
      <c r="C19" s="58"/>
      <c r="D19" s="59"/>
      <c r="E19" s="66"/>
      <c r="F19" s="67">
        <f>I8-F18</f>
        <v>253.75</v>
      </c>
      <c r="G19" s="68">
        <f>F18-G18</f>
        <v>906.12400000000002</v>
      </c>
      <c r="H19" s="54"/>
      <c r="I19" s="66"/>
      <c r="J19" s="69"/>
      <c r="K19" s="70"/>
      <c r="L19" s="66"/>
      <c r="M19" s="71"/>
    </row>
    <row r="20" spans="1:13" ht="36.75" customHeight="1" thickBot="1" x14ac:dyDescent="0.3"/>
    <row r="21" spans="1:13" ht="36.75" customHeight="1" thickBot="1" x14ac:dyDescent="0.3">
      <c r="A21" s="72"/>
      <c r="B21" s="72"/>
      <c r="C21" s="72"/>
      <c r="D21" s="72"/>
      <c r="E21" s="73"/>
      <c r="F21" s="45" t="s">
        <v>49</v>
      </c>
      <c r="G21" s="46"/>
      <c r="H21" s="46"/>
      <c r="I21" s="73"/>
      <c r="J21" s="73"/>
      <c r="K21" s="73"/>
      <c r="L21" s="73"/>
      <c r="M21" s="74"/>
    </row>
    <row r="22" spans="1:13" ht="36.75" customHeight="1" thickBot="1" x14ac:dyDescent="0.3">
      <c r="A22" s="75" t="s">
        <v>50</v>
      </c>
      <c r="B22" s="76"/>
      <c r="C22" s="77"/>
      <c r="D22" s="78"/>
      <c r="E22" s="79"/>
      <c r="F22" s="80"/>
      <c r="G22" s="81"/>
      <c r="H22" s="81"/>
      <c r="I22" s="47" t="s">
        <v>17</v>
      </c>
      <c r="J22" s="82"/>
      <c r="K22" s="82"/>
      <c r="L22" s="82"/>
      <c r="M22" s="82"/>
    </row>
    <row r="23" spans="1:13" ht="36.75" customHeight="1" thickBot="1" x14ac:dyDescent="0.3">
      <c r="A23" s="83" t="s">
        <v>18</v>
      </c>
      <c r="B23" s="84" t="s">
        <v>19</v>
      </c>
      <c r="C23" s="84" t="s">
        <v>20</v>
      </c>
      <c r="D23" s="84" t="s">
        <v>21</v>
      </c>
      <c r="E23" s="84" t="s">
        <v>22</v>
      </c>
      <c r="F23" s="84" t="s">
        <v>23</v>
      </c>
      <c r="G23" s="84" t="s">
        <v>51</v>
      </c>
      <c r="H23" s="85" t="s">
        <v>25</v>
      </c>
      <c r="I23" s="84" t="s">
        <v>26</v>
      </c>
      <c r="J23" s="84" t="s">
        <v>27</v>
      </c>
      <c r="K23" s="85" t="s">
        <v>28</v>
      </c>
      <c r="L23" s="84" t="s">
        <v>29</v>
      </c>
      <c r="M23" s="84" t="s">
        <v>30</v>
      </c>
    </row>
    <row r="24" spans="1:13" ht="36.75" customHeight="1" thickBot="1" x14ac:dyDescent="0.3">
      <c r="A24" s="50">
        <v>1</v>
      </c>
      <c r="B24" s="86" t="s">
        <v>31</v>
      </c>
      <c r="C24" s="52">
        <v>45152</v>
      </c>
      <c r="D24" s="86" t="s">
        <v>32</v>
      </c>
      <c r="E24" s="54">
        <v>100</v>
      </c>
      <c r="F24" s="54">
        <v>61</v>
      </c>
      <c r="G24" s="54">
        <v>0</v>
      </c>
      <c r="H24" s="54">
        <f>E24-F24+G24</f>
        <v>39</v>
      </c>
      <c r="I24" s="51" t="s">
        <v>52</v>
      </c>
      <c r="J24" s="87">
        <v>47094</v>
      </c>
      <c r="K24" s="55" t="s">
        <v>53</v>
      </c>
      <c r="L24" s="87" t="s">
        <v>54</v>
      </c>
      <c r="M24" s="52">
        <v>45152</v>
      </c>
    </row>
    <row r="25" spans="1:13" ht="36.75" customHeight="1" thickBot="1" x14ac:dyDescent="0.3">
      <c r="A25" s="50">
        <v>2</v>
      </c>
      <c r="B25" s="86" t="s">
        <v>31</v>
      </c>
      <c r="C25" s="52">
        <v>45167</v>
      </c>
      <c r="D25" s="86" t="s">
        <v>32</v>
      </c>
      <c r="E25" s="54">
        <v>100</v>
      </c>
      <c r="F25" s="54">
        <v>51.55</v>
      </c>
      <c r="G25" s="54">
        <v>0</v>
      </c>
      <c r="H25" s="54">
        <f>E25-F25+G25</f>
        <v>48.45</v>
      </c>
      <c r="I25" s="51" t="s">
        <v>52</v>
      </c>
      <c r="J25" s="87">
        <v>2193</v>
      </c>
      <c r="K25" s="55" t="s">
        <v>55</v>
      </c>
      <c r="L25" s="87" t="s">
        <v>56</v>
      </c>
      <c r="M25" s="52">
        <v>45167</v>
      </c>
    </row>
    <row r="26" spans="1:13" ht="36.75" customHeight="1" thickBot="1" x14ac:dyDescent="0.3">
      <c r="A26" s="50">
        <v>3</v>
      </c>
      <c r="B26" s="51" t="s">
        <v>31</v>
      </c>
      <c r="C26" s="52">
        <v>45168</v>
      </c>
      <c r="D26" s="86" t="s">
        <v>32</v>
      </c>
      <c r="E26" s="54">
        <v>500</v>
      </c>
      <c r="F26" s="54">
        <v>480.04</v>
      </c>
      <c r="G26" s="54">
        <v>0</v>
      </c>
      <c r="H26" s="54">
        <v>19.95999999999998</v>
      </c>
      <c r="I26" s="51" t="s">
        <v>57</v>
      </c>
      <c r="J26" s="87">
        <v>1190</v>
      </c>
      <c r="K26" s="55" t="s">
        <v>34</v>
      </c>
      <c r="L26" s="51" t="s">
        <v>35</v>
      </c>
      <c r="M26" s="52">
        <v>45168</v>
      </c>
    </row>
    <row r="27" spans="1:13" ht="36.75" customHeight="1" thickBot="1" x14ac:dyDescent="0.3">
      <c r="A27" s="50">
        <v>4</v>
      </c>
      <c r="B27" s="86" t="s">
        <v>58</v>
      </c>
      <c r="C27" s="52">
        <v>45168</v>
      </c>
      <c r="D27" s="86" t="s">
        <v>37</v>
      </c>
      <c r="E27" s="54">
        <v>250</v>
      </c>
      <c r="F27" s="54">
        <v>240</v>
      </c>
      <c r="G27" s="54">
        <v>0</v>
      </c>
      <c r="H27" s="54">
        <f>E27-F27+G27</f>
        <v>10</v>
      </c>
      <c r="I27" s="51" t="s">
        <v>52</v>
      </c>
      <c r="J27" s="88">
        <v>30722</v>
      </c>
      <c r="K27" s="55" t="s">
        <v>59</v>
      </c>
      <c r="L27" s="87" t="s">
        <v>60</v>
      </c>
      <c r="M27" s="52">
        <v>45169</v>
      </c>
    </row>
    <row r="28" spans="1:13" ht="36.75" customHeight="1" thickBot="1" x14ac:dyDescent="0.3">
      <c r="A28" s="50">
        <v>5</v>
      </c>
      <c r="B28" s="51" t="s">
        <v>31</v>
      </c>
      <c r="C28" s="52">
        <v>45198</v>
      </c>
      <c r="D28" s="86" t="s">
        <v>32</v>
      </c>
      <c r="E28" s="54">
        <v>220</v>
      </c>
      <c r="F28" s="54">
        <v>200</v>
      </c>
      <c r="G28" s="54">
        <v>0</v>
      </c>
      <c r="H28" s="54">
        <f>E28-F28+G28</f>
        <v>20</v>
      </c>
      <c r="I28" s="51" t="s">
        <v>57</v>
      </c>
      <c r="J28" s="88" t="s">
        <v>61</v>
      </c>
      <c r="K28" s="55" t="s">
        <v>62</v>
      </c>
      <c r="L28" s="87" t="s">
        <v>63</v>
      </c>
      <c r="M28" s="52">
        <v>45198</v>
      </c>
    </row>
    <row r="29" spans="1:13" ht="36.75" customHeight="1" thickBot="1" x14ac:dyDescent="0.3">
      <c r="A29" s="50">
        <v>6</v>
      </c>
      <c r="B29" s="86"/>
      <c r="C29" s="52"/>
      <c r="D29" s="86"/>
      <c r="E29" s="54"/>
      <c r="F29" s="54"/>
      <c r="G29" s="54">
        <f>F29*4.8%</f>
        <v>0</v>
      </c>
      <c r="H29" s="54">
        <f>E29-F29+G29</f>
        <v>0</v>
      </c>
      <c r="I29" s="51"/>
      <c r="J29" s="87"/>
      <c r="K29" s="55"/>
      <c r="L29" s="87"/>
      <c r="M29" s="52"/>
    </row>
    <row r="30" spans="1:13" ht="36.75" customHeight="1" thickBot="1" x14ac:dyDescent="0.3">
      <c r="A30" s="50">
        <v>7</v>
      </c>
      <c r="B30" s="50"/>
      <c r="C30" s="52"/>
      <c r="D30" s="86"/>
      <c r="E30" s="89"/>
      <c r="F30" s="89"/>
      <c r="G30" s="89"/>
      <c r="H30" s="89"/>
      <c r="I30" s="51"/>
      <c r="J30" s="87"/>
      <c r="K30" s="55"/>
      <c r="L30" s="87"/>
      <c r="M30" s="52"/>
    </row>
    <row r="31" spans="1:13" ht="36.75" customHeight="1" thickBot="1" x14ac:dyDescent="0.3">
      <c r="A31" s="57" t="s">
        <v>48</v>
      </c>
      <c r="B31" s="58"/>
      <c r="C31" s="58"/>
      <c r="D31" s="59"/>
      <c r="E31" s="90">
        <f>SUM(E24:E30)</f>
        <v>1170</v>
      </c>
      <c r="F31" s="90">
        <f>SUM(F24:F30)</f>
        <v>1032.5900000000001</v>
      </c>
      <c r="G31" s="90">
        <f>SUM(G24:G30)</f>
        <v>0</v>
      </c>
      <c r="H31" s="91"/>
      <c r="I31" s="51"/>
      <c r="J31" s="87"/>
      <c r="K31" s="55"/>
      <c r="L31" s="87"/>
      <c r="M31" s="52"/>
    </row>
    <row r="32" spans="1:13" ht="36.75" customHeight="1" thickBot="1" x14ac:dyDescent="0.3">
      <c r="A32" s="57" t="s">
        <v>64</v>
      </c>
      <c r="B32" s="58"/>
      <c r="C32" s="58"/>
      <c r="D32" s="59"/>
      <c r="E32" s="91"/>
      <c r="F32" s="92">
        <f>D8-F31</f>
        <v>267.40999999999985</v>
      </c>
      <c r="G32" s="92"/>
      <c r="H32" s="91"/>
      <c r="I32" s="51"/>
      <c r="J32" s="87"/>
      <c r="K32" s="55"/>
      <c r="L32" s="87"/>
      <c r="M32" s="52"/>
    </row>
    <row r="33" spans="1:13" ht="15.75" thickBot="1" x14ac:dyDescent="0.3">
      <c r="A33" s="93"/>
      <c r="F33" s="94">
        <f>SUM(F32,F19)</f>
        <v>521.15999999999985</v>
      </c>
      <c r="J33" s="95" t="s">
        <v>65</v>
      </c>
    </row>
    <row r="34" spans="1:13" ht="21.75" thickBot="1" x14ac:dyDescent="0.3">
      <c r="A34" s="96" t="s">
        <v>66</v>
      </c>
      <c r="B34" s="97"/>
      <c r="C34" s="97"/>
      <c r="D34" s="98"/>
      <c r="E34" s="99">
        <f>D8+I8-F31-F18</f>
        <v>521.15999999999985</v>
      </c>
      <c r="F34" s="96" t="s">
        <v>67</v>
      </c>
      <c r="G34" s="100"/>
      <c r="H34" s="101"/>
      <c r="J34" s="102">
        <f>E2+60</f>
        <v>45209</v>
      </c>
    </row>
    <row r="35" spans="1:13" ht="21.75" thickBot="1" x14ac:dyDescent="0.3">
      <c r="A35" s="96" t="s">
        <v>68</v>
      </c>
      <c r="B35" s="97"/>
      <c r="C35" s="97"/>
      <c r="D35" s="98"/>
      <c r="E35" s="103">
        <f>SUM(G11:G17)-I35</f>
        <v>17.676000000000005</v>
      </c>
      <c r="F35" s="96" t="s">
        <v>69</v>
      </c>
      <c r="G35" s="97"/>
      <c r="H35" s="104" t="s">
        <v>70</v>
      </c>
      <c r="I35" s="105">
        <v>22.45</v>
      </c>
      <c r="J35" s="40">
        <f>E35+I35</f>
        <v>40.126000000000005</v>
      </c>
      <c r="L35" s="40"/>
    </row>
    <row r="36" spans="1:13" ht="21.75" thickBot="1" x14ac:dyDescent="0.3">
      <c r="A36" s="96" t="s">
        <v>71</v>
      </c>
      <c r="B36" s="97"/>
      <c r="C36" s="97"/>
      <c r="D36" s="98"/>
      <c r="E36" s="103">
        <f>SUM(G24:G30)</f>
        <v>0</v>
      </c>
      <c r="F36" s="96" t="s">
        <v>72</v>
      </c>
      <c r="G36" s="100"/>
      <c r="L36" s="40"/>
    </row>
    <row r="37" spans="1:13" ht="15.75" thickBot="1" x14ac:dyDescent="0.3">
      <c r="A37" s="106"/>
      <c r="B37" t="s">
        <v>73</v>
      </c>
      <c r="E37" s="40"/>
      <c r="F37" s="40"/>
      <c r="K37" s="40" t="s">
        <v>74</v>
      </c>
    </row>
    <row r="38" spans="1:13" ht="69" customHeight="1" x14ac:dyDescent="0.35">
      <c r="A38" s="107" t="s">
        <v>75</v>
      </c>
      <c r="B38" s="108"/>
      <c r="C38" s="108"/>
      <c r="D38" s="109"/>
      <c r="E38" s="110"/>
      <c r="F38" s="109"/>
      <c r="G38" s="110"/>
      <c r="H38" s="108" t="s">
        <v>76</v>
      </c>
      <c r="I38" s="108"/>
      <c r="J38" s="108"/>
      <c r="K38" s="108"/>
      <c r="L38" s="111"/>
      <c r="M38" s="112"/>
    </row>
    <row r="39" spans="1:13" ht="20.25" customHeight="1" thickBot="1" x14ac:dyDescent="0.3">
      <c r="A39" s="113" t="s">
        <v>77</v>
      </c>
      <c r="B39" s="114"/>
      <c r="C39" s="114"/>
      <c r="D39" s="115"/>
      <c r="E39" s="116"/>
      <c r="F39" s="115"/>
      <c r="G39" s="116"/>
      <c r="H39" s="114" t="s">
        <v>78</v>
      </c>
      <c r="I39" s="114"/>
      <c r="J39" s="114"/>
      <c r="K39" s="114"/>
      <c r="L39" s="117"/>
      <c r="M39" s="33"/>
    </row>
  </sheetData>
  <conditionalFormatting sqref="J34">
    <cfRule type="timePeriod" dxfId="1" priority="1" stopIfTrue="1" timePeriod="nextWeek">
      <formula>AND(ROUNDDOWN(J34,0)-TODAY()&gt;(7-WEEKDAY(TODAY())),ROUNDDOWN(J34,0)-TODAY()&lt;(15-WEEKDAY(TODAY())))</formula>
    </cfRule>
    <cfRule type="timePeriod" dxfId="0" priority="2" timePeriod="nextMonth">
      <formula>AND(MONTH(J34)=MONTH(EDATE(TODAY(),0+1)),YEAR(J34)=YEAR(EDATE(TODAY(),0+1)))</formula>
    </cfRule>
  </conditionalFormatting>
  <pageMargins left="0.51181102362204722" right="0.51181102362204722" top="0.78740157480314965" bottom="0.78740157480314965" header="0.31496062992125984" footer="0.31496062992125984"/>
  <pageSetup paperSize="9" scale="41" orientation="landscape" r:id="rId1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Adiantamento IR color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Gil-FJPO</dc:creator>
  <cp:lastModifiedBy>MAJ-FJPO</cp:lastModifiedBy>
  <dcterms:created xsi:type="dcterms:W3CDTF">2023-10-17T16:45:52Z</dcterms:created>
  <dcterms:modified xsi:type="dcterms:W3CDTF">2023-10-20T15:56:33Z</dcterms:modified>
</cp:coreProperties>
</file>