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jpo-contabil\Documents\FJPO\Orçamento\"/>
    </mc:Choice>
  </mc:AlternateContent>
  <bookViews>
    <workbookView xWindow="0" yWindow="0" windowWidth="17893" windowHeight="8469"/>
  </bookViews>
  <sheets>
    <sheet name="setembro 2022" sheetId="7" r:id="rId1"/>
  </sheets>
  <calcPr calcId="152511"/>
</workbook>
</file>

<file path=xl/calcChain.xml><?xml version="1.0" encoding="utf-8"?>
<calcChain xmlns="http://schemas.openxmlformats.org/spreadsheetml/2006/main">
  <c r="L22" i="7" l="1"/>
  <c r="L23" i="7"/>
  <c r="L24" i="7"/>
  <c r="L25" i="7"/>
  <c r="J23" i="7"/>
  <c r="I31" i="7" l="1"/>
  <c r="H31" i="7"/>
  <c r="G31" i="7"/>
  <c r="F31" i="7"/>
  <c r="E31" i="7"/>
  <c r="L30" i="7"/>
  <c r="J30" i="7"/>
  <c r="K29" i="7"/>
  <c r="J29" i="7"/>
  <c r="L29" i="7" s="1"/>
  <c r="J28" i="7"/>
  <c r="L28" i="7" s="1"/>
  <c r="K27" i="7"/>
  <c r="J27" i="7"/>
  <c r="L27" i="7" s="1"/>
  <c r="J26" i="7"/>
  <c r="L26" i="7" s="1"/>
  <c r="J25" i="7"/>
  <c r="K24" i="7"/>
  <c r="J24" i="7"/>
  <c r="K22" i="7"/>
  <c r="J22" i="7"/>
  <c r="J21" i="7"/>
  <c r="L21" i="7" s="1"/>
  <c r="L20" i="7"/>
  <c r="J20" i="7"/>
  <c r="L19" i="7"/>
  <c r="J19" i="7"/>
  <c r="K18" i="7"/>
  <c r="J18" i="7"/>
  <c r="L18" i="7" s="1"/>
  <c r="J17" i="7"/>
  <c r="L17" i="7" s="1"/>
  <c r="J16" i="7"/>
  <c r="L16" i="7" s="1"/>
  <c r="L15" i="7"/>
  <c r="J15" i="7"/>
  <c r="J14" i="7"/>
  <c r="L14" i="7" s="1"/>
  <c r="J13" i="7"/>
  <c r="L13" i="7" s="1"/>
  <c r="L12" i="7"/>
  <c r="J12" i="7"/>
  <c r="J11" i="7"/>
  <c r="L11" i="7" s="1"/>
  <c r="J10" i="7"/>
  <c r="L10" i="7" s="1"/>
  <c r="L9" i="7"/>
  <c r="J9" i="7"/>
  <c r="J8" i="7"/>
  <c r="L8" i="7" s="1"/>
  <c r="L7" i="7"/>
  <c r="L6" i="7"/>
  <c r="J6" i="7"/>
  <c r="L5" i="7"/>
  <c r="J5" i="7"/>
  <c r="K31" i="7"/>
  <c r="J4" i="7"/>
  <c r="A1" i="7"/>
  <c r="J31" i="7" l="1"/>
  <c r="L4" i="7"/>
  <c r="L31" i="7" s="1"/>
</calcChain>
</file>

<file path=xl/sharedStrings.xml><?xml version="1.0" encoding="utf-8"?>
<sst xmlns="http://schemas.openxmlformats.org/spreadsheetml/2006/main" count="47" uniqueCount="32">
  <si>
    <t>UNIDADE GESTORA: 614000 / UNIDADE ORÇAMENTÁRIA: 61401</t>
  </si>
  <si>
    <t>PROGRAMA</t>
  </si>
  <si>
    <t>AÇÃO</t>
  </si>
  <si>
    <t>ELEMENTO ECONÔMICO</t>
  </si>
  <si>
    <t>EMPENHADO</t>
  </si>
  <si>
    <t>Desenvolvimento da Fundação José Pedro de Oliveira</t>
  </si>
  <si>
    <t>Vencimentos e Vantagens Fixas - Pessoal Civil</t>
  </si>
  <si>
    <t>Obrigações Patronais</t>
  </si>
  <si>
    <t>Obrigações Patronais - Intra-Orçamentário</t>
  </si>
  <si>
    <t>Material de Consumo</t>
  </si>
  <si>
    <t>Outros Serviços de Terceiros - Pessoa Física</t>
  </si>
  <si>
    <t>Outros Serviços de Terceiros - Pessoa Jurídica</t>
  </si>
  <si>
    <t>Auxílio Alimentação</t>
  </si>
  <si>
    <t>Obrigações Tributárias e Contributivas</t>
  </si>
  <si>
    <t>Equipamentos e Material Permanente</t>
  </si>
  <si>
    <t>Outros Serviços de Terceiros - Pessoa Jurídica - TAC</t>
  </si>
  <si>
    <t>Obras e Instalações</t>
  </si>
  <si>
    <t>TOTAL</t>
  </si>
  <si>
    <r>
      <rPr>
        <b/>
        <sz val="10"/>
        <rFont val="Palatino Linotype"/>
        <family val="1"/>
      </rPr>
      <t>SALDO INICIAL R$
(A)</t>
    </r>
  </si>
  <si>
    <r>
      <rPr>
        <b/>
        <sz val="10"/>
        <rFont val="Palatino Linotype"/>
        <family val="1"/>
      </rPr>
      <t>CONTINGENCIADO
(B)</t>
    </r>
  </si>
  <si>
    <r>
      <rPr>
        <b/>
        <sz val="10"/>
        <rFont val="Palatino Linotype"/>
        <family val="1"/>
      </rPr>
      <t>BLOQUEADO
(C)</t>
    </r>
  </si>
  <si>
    <r>
      <rPr>
        <b/>
        <sz val="10"/>
        <rFont val="Palatino Linotype"/>
        <family val="1"/>
      </rPr>
      <t>SUPLEMENTADO
(D)</t>
    </r>
  </si>
  <si>
    <r>
      <rPr>
        <b/>
        <sz val="10"/>
        <rFont val="Palatino Linotype"/>
        <family val="1"/>
      </rPr>
      <t>LIBERADO
(A-B-C+D)</t>
    </r>
  </si>
  <si>
    <r>
      <rPr>
        <b/>
        <sz val="10"/>
        <rFont val="Palatino Linotype"/>
        <family val="1"/>
      </rPr>
      <t>ORÇAMENTO
DISPONÍVEL</t>
    </r>
  </si>
  <si>
    <r>
      <rPr>
        <sz val="10"/>
        <rFont val="Palatino Linotype"/>
        <family val="1"/>
      </rPr>
      <t>Concurso Público
04.122.3026.1235</t>
    </r>
  </si>
  <si>
    <r>
      <rPr>
        <sz val="10"/>
        <rFont val="Palatino Linotype"/>
        <family val="1"/>
      </rPr>
      <t>Evolução Funcional
04.122.3026.4237</t>
    </r>
  </si>
  <si>
    <r>
      <rPr>
        <sz val="10"/>
        <rFont val="Palatino Linotype"/>
        <family val="1"/>
      </rPr>
      <t>Ações em Unidades de Conservação, Áreas Especialmente Protegidas e Áreas Verdes
18.541.3026.1238</t>
    </r>
  </si>
  <si>
    <t>Manejo e Proteção - Conservação da ARIE Mata de Santa Genebra 
18.541.3026.1240</t>
  </si>
  <si>
    <t>Estruturação e Manutenção do Centro de Educação Ambiental - CEA Mata de Santa Genebra 
18.541.3026.1239</t>
  </si>
  <si>
    <t>Manutenção dos Serviços 
04.122.3026.4236</t>
  </si>
  <si>
    <t xml:space="preserve">ORÇAMENTO 
ATUAL </t>
  </si>
  <si>
    <t>Competência: setembro/2022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</si>
</sst>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R$&quot;\ #,##0.00;\-&quot;R$&quot;\ #,##0.00"/>
    <numFmt numFmtId="43" formatCode="_-* #,##0.00_-;\-* #,##0.00_-;_-* &quot;-&quot;??_-;_-@_-"/>
  </numFmts>
  <fonts count="6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Palatino Linotype"/>
      <family val="1"/>
    </font>
    <font>
      <b/>
      <sz val="10"/>
      <name val="Palatino Linotype"/>
      <family val="1"/>
    </font>
    <font>
      <sz val="10"/>
      <name val="Palatino Linotype"/>
      <family val="1"/>
    </font>
    <font>
      <b/>
      <sz val="10"/>
      <color rgb="FF00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</patternFill>
    </fill>
    <fill>
      <patternFill patternType="solid">
        <fgColor rgb="FFF0F8EC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43" fontId="3" fillId="2" borderId="1" xfId="1" applyFont="1" applyFill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left" vertical="top"/>
    </xf>
    <xf numFmtId="43" fontId="2" fillId="2" borderId="1" xfId="1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left" vertical="center" wrapText="1"/>
    </xf>
    <xf numFmtId="7" fontId="2" fillId="0" borderId="0" xfId="0" applyNumberFormat="1" applyFont="1" applyFill="1" applyBorder="1" applyAlignment="1">
      <alignment horizontal="left" vertical="top"/>
    </xf>
    <xf numFmtId="43" fontId="2" fillId="0" borderId="0" xfId="1" applyFont="1" applyFill="1" applyBorder="1" applyAlignment="1">
      <alignment horizontal="center" vertical="center"/>
    </xf>
    <xf numFmtId="43" fontId="2" fillId="0" borderId="0" xfId="0" applyNumberFormat="1" applyFont="1" applyFill="1" applyBorder="1" applyAlignment="1">
      <alignment horizontal="left" vertical="top"/>
    </xf>
    <xf numFmtId="1" fontId="2" fillId="3" borderId="1" xfId="0" applyNumberFormat="1" applyFont="1" applyFill="1" applyBorder="1" applyAlignment="1">
      <alignment horizontal="right" vertical="center" shrinkToFit="1"/>
    </xf>
    <xf numFmtId="0" fontId="4" fillId="3" borderId="1" xfId="0" applyFont="1" applyFill="1" applyBorder="1" applyAlignment="1">
      <alignment horizontal="center" vertical="center" wrapText="1"/>
    </xf>
    <xf numFmtId="43" fontId="4" fillId="3" borderId="1" xfId="1" applyFont="1" applyFill="1" applyBorder="1" applyAlignment="1">
      <alignment horizontal="right" vertical="center" wrapText="1"/>
    </xf>
    <xf numFmtId="43" fontId="2" fillId="3" borderId="1" xfId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right" vertical="center" wrapText="1" indent="2"/>
    </xf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3" borderId="7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4"/>
  <sheetViews>
    <sheetView tabSelected="1" topLeftCell="B11" zoomScale="103" zoomScaleNormal="103" workbookViewId="0">
      <selection activeCell="D27" sqref="D27"/>
    </sheetView>
  </sheetViews>
  <sheetFormatPr defaultRowHeight="20" customHeight="1" x14ac:dyDescent="0.2"/>
  <cols>
    <col min="1" max="1" width="14.42578125" style="1" customWidth="1"/>
    <col min="2" max="2" width="53.140625" style="2" customWidth="1"/>
    <col min="3" max="3" width="9.42578125" style="1" customWidth="1"/>
    <col min="4" max="4" width="49.140625" style="1" customWidth="1"/>
    <col min="5" max="6" width="20.28515625" style="1" customWidth="1"/>
    <col min="7" max="7" width="21.7109375" style="7" customWidth="1"/>
    <col min="8" max="8" width="15" style="7" bestFit="1" customWidth="1"/>
    <col min="9" max="9" width="19.28515625" style="7" bestFit="1" customWidth="1"/>
    <col min="10" max="10" width="14.85546875" style="1" customWidth="1"/>
    <col min="11" max="11" width="15.140625" style="7" bestFit="1" customWidth="1"/>
    <col min="12" max="12" width="15.140625" style="1" bestFit="1" customWidth="1"/>
    <col min="13" max="13" width="11.5703125" style="7" bestFit="1" customWidth="1"/>
    <col min="14" max="14" width="13.28515625" style="1" bestFit="1" customWidth="1"/>
    <col min="15" max="16384" width="9.140625" style="1"/>
  </cols>
  <sheetData>
    <row r="1" spans="1:14" ht="20" customHeight="1" x14ac:dyDescent="0.2">
      <c r="A1" s="24" t="e">
        <f>#REF!</f>
        <v>#REF!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6"/>
    </row>
    <row r="2" spans="1:14" ht="20" customHeight="1" x14ac:dyDescent="0.2">
      <c r="A2" s="24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4" s="5" customFormat="1" ht="39.950000000000003" customHeight="1" x14ac:dyDescent="0.2">
      <c r="A3" s="3" t="s">
        <v>1</v>
      </c>
      <c r="B3" s="3" t="s">
        <v>2</v>
      </c>
      <c r="C3" s="20" t="s">
        <v>3</v>
      </c>
      <c r="D3" s="22"/>
      <c r="E3" s="4" t="s">
        <v>18</v>
      </c>
      <c r="F3" s="19" t="s">
        <v>30</v>
      </c>
      <c r="G3" s="8" t="s">
        <v>19</v>
      </c>
      <c r="H3" s="8" t="s">
        <v>20</v>
      </c>
      <c r="I3" s="8" t="s">
        <v>21</v>
      </c>
      <c r="J3" s="4" t="s">
        <v>22</v>
      </c>
      <c r="K3" s="6" t="s">
        <v>4</v>
      </c>
      <c r="L3" s="4" t="s">
        <v>23</v>
      </c>
      <c r="M3" s="11"/>
    </row>
    <row r="4" spans="1:14" ht="20" customHeight="1" x14ac:dyDescent="0.2">
      <c r="A4" s="27" t="s">
        <v>5</v>
      </c>
      <c r="B4" s="30" t="s">
        <v>29</v>
      </c>
      <c r="C4" s="13">
        <v>319011</v>
      </c>
      <c r="D4" s="14" t="s">
        <v>6</v>
      </c>
      <c r="E4" s="16">
        <v>2930828</v>
      </c>
      <c r="F4" s="16">
        <v>2930828</v>
      </c>
      <c r="G4" s="15">
        <v>0</v>
      </c>
      <c r="H4" s="15">
        <v>0</v>
      </c>
      <c r="I4" s="9">
        <v>0</v>
      </c>
      <c r="J4" s="16">
        <f>E4-G4-H4+I4</f>
        <v>2930828</v>
      </c>
      <c r="K4" s="16">
        <v>2010063.69</v>
      </c>
      <c r="L4" s="16">
        <f>J4-K4</f>
        <v>920764.31</v>
      </c>
    </row>
    <row r="5" spans="1:14" ht="20" customHeight="1" x14ac:dyDescent="0.2">
      <c r="A5" s="28"/>
      <c r="B5" s="31"/>
      <c r="C5" s="13">
        <v>319013</v>
      </c>
      <c r="D5" s="14" t="s">
        <v>7</v>
      </c>
      <c r="E5" s="16">
        <v>295767</v>
      </c>
      <c r="F5" s="16">
        <v>295767</v>
      </c>
      <c r="G5" s="15">
        <v>0</v>
      </c>
      <c r="H5" s="15">
        <v>0</v>
      </c>
      <c r="I5" s="9">
        <v>0</v>
      </c>
      <c r="J5" s="16">
        <f>E5-G5-H5+I5</f>
        <v>295767</v>
      </c>
      <c r="K5" s="16">
        <v>190327.57</v>
      </c>
      <c r="L5" s="16">
        <f t="shared" ref="L5:L30" si="0">J5-K5</f>
        <v>105439.43</v>
      </c>
    </row>
    <row r="6" spans="1:14" ht="20" customHeight="1" x14ac:dyDescent="0.2">
      <c r="A6" s="28"/>
      <c r="B6" s="31"/>
      <c r="C6" s="13">
        <v>319016</v>
      </c>
      <c r="D6" s="14"/>
      <c r="E6" s="16">
        <v>0</v>
      </c>
      <c r="F6" s="16">
        <v>2537.42</v>
      </c>
      <c r="G6" s="15">
        <v>0</v>
      </c>
      <c r="H6" s="15">
        <v>0</v>
      </c>
      <c r="I6" s="9">
        <v>2537.42</v>
      </c>
      <c r="J6" s="16">
        <f>E6-G6-H6+I6</f>
        <v>2537.42</v>
      </c>
      <c r="K6" s="16">
        <v>442.46</v>
      </c>
      <c r="L6" s="16">
        <f t="shared" si="0"/>
        <v>2094.96</v>
      </c>
    </row>
    <row r="7" spans="1:14" ht="20" customHeight="1" x14ac:dyDescent="0.2">
      <c r="A7" s="28"/>
      <c r="B7" s="31"/>
      <c r="C7" s="13">
        <v>319113</v>
      </c>
      <c r="D7" s="14" t="s">
        <v>8</v>
      </c>
      <c r="E7" s="16">
        <v>327604</v>
      </c>
      <c r="F7" s="16">
        <v>325066.58</v>
      </c>
      <c r="G7" s="15">
        <v>0</v>
      </c>
      <c r="H7" s="15">
        <v>0</v>
      </c>
      <c r="I7" s="9">
        <v>0</v>
      </c>
      <c r="J7" s="16">
        <v>325066.58</v>
      </c>
      <c r="K7" s="16">
        <v>189471.49</v>
      </c>
      <c r="L7" s="16">
        <f t="shared" si="0"/>
        <v>135595.09000000003</v>
      </c>
    </row>
    <row r="8" spans="1:14" ht="20" customHeight="1" x14ac:dyDescent="0.2">
      <c r="A8" s="28"/>
      <c r="B8" s="31"/>
      <c r="C8" s="13">
        <v>339030</v>
      </c>
      <c r="D8" s="14" t="s">
        <v>9</v>
      </c>
      <c r="E8" s="16">
        <v>185700</v>
      </c>
      <c r="F8" s="16">
        <v>185700</v>
      </c>
      <c r="G8" s="16">
        <v>18570</v>
      </c>
      <c r="H8" s="16">
        <v>0</v>
      </c>
      <c r="I8" s="9">
        <v>0</v>
      </c>
      <c r="J8" s="16">
        <f t="shared" ref="J8:J30" si="1">E8-G8-H8+I8</f>
        <v>167130</v>
      </c>
      <c r="K8" s="16">
        <v>147642.17000000001</v>
      </c>
      <c r="L8" s="16">
        <f t="shared" si="0"/>
        <v>19487.829999999987</v>
      </c>
      <c r="N8" s="12"/>
    </row>
    <row r="9" spans="1:14" ht="20" customHeight="1" x14ac:dyDescent="0.2">
      <c r="A9" s="28"/>
      <c r="B9" s="31"/>
      <c r="C9" s="13">
        <v>339030</v>
      </c>
      <c r="D9" s="14" t="s">
        <v>9</v>
      </c>
      <c r="E9" s="16">
        <v>0</v>
      </c>
      <c r="F9" s="16">
        <v>43000</v>
      </c>
      <c r="G9" s="16">
        <v>0</v>
      </c>
      <c r="H9" s="16">
        <v>0</v>
      </c>
      <c r="I9" s="16">
        <v>43000</v>
      </c>
      <c r="J9" s="16">
        <f t="shared" si="1"/>
        <v>43000</v>
      </c>
      <c r="K9" s="16">
        <v>40307.279999999999</v>
      </c>
      <c r="L9" s="16">
        <f t="shared" si="0"/>
        <v>2692.7200000000012</v>
      </c>
    </row>
    <row r="10" spans="1:14" ht="20" customHeight="1" x14ac:dyDescent="0.2">
      <c r="A10" s="28"/>
      <c r="B10" s="31"/>
      <c r="C10" s="13">
        <v>339036</v>
      </c>
      <c r="D10" s="14" t="s">
        <v>10</v>
      </c>
      <c r="E10" s="16">
        <v>84960</v>
      </c>
      <c r="F10" s="16">
        <v>84960</v>
      </c>
      <c r="G10" s="16">
        <v>8496</v>
      </c>
      <c r="H10" s="16">
        <v>19116</v>
      </c>
      <c r="I10" s="9">
        <v>0</v>
      </c>
      <c r="J10" s="16">
        <f t="shared" si="1"/>
        <v>57348</v>
      </c>
      <c r="K10" s="16">
        <v>54752</v>
      </c>
      <c r="L10" s="16">
        <f t="shared" si="0"/>
        <v>2596</v>
      </c>
      <c r="N10" s="12"/>
    </row>
    <row r="11" spans="1:14" ht="20" customHeight="1" x14ac:dyDescent="0.2">
      <c r="A11" s="28"/>
      <c r="B11" s="31"/>
      <c r="C11" s="13">
        <v>339036</v>
      </c>
      <c r="D11" s="14" t="s">
        <v>10</v>
      </c>
      <c r="E11" s="16">
        <v>0</v>
      </c>
      <c r="F11" s="16">
        <v>50000</v>
      </c>
      <c r="G11" s="16">
        <v>0</v>
      </c>
      <c r="H11" s="16">
        <v>0</v>
      </c>
      <c r="I11" s="16">
        <v>50000</v>
      </c>
      <c r="J11" s="16">
        <f t="shared" si="1"/>
        <v>50000</v>
      </c>
      <c r="K11" s="16">
        <v>0</v>
      </c>
      <c r="L11" s="16">
        <f t="shared" si="0"/>
        <v>50000</v>
      </c>
      <c r="N11" s="12"/>
    </row>
    <row r="12" spans="1:14" ht="20" customHeight="1" x14ac:dyDescent="0.2">
      <c r="A12" s="28"/>
      <c r="B12" s="31"/>
      <c r="C12" s="13">
        <v>339039</v>
      </c>
      <c r="D12" s="14" t="s">
        <v>11</v>
      </c>
      <c r="E12" s="16">
        <v>651900</v>
      </c>
      <c r="F12" s="16">
        <v>651900</v>
      </c>
      <c r="G12" s="16">
        <v>95190</v>
      </c>
      <c r="H12" s="16">
        <v>116677</v>
      </c>
      <c r="I12" s="9">
        <v>0</v>
      </c>
      <c r="J12" s="16">
        <f t="shared" si="1"/>
        <v>440033</v>
      </c>
      <c r="K12" s="16">
        <v>351794.72</v>
      </c>
      <c r="L12" s="16">
        <f t="shared" si="0"/>
        <v>88238.280000000028</v>
      </c>
      <c r="N12" s="12"/>
    </row>
    <row r="13" spans="1:14" ht="20" customHeight="1" x14ac:dyDescent="0.2">
      <c r="A13" s="28"/>
      <c r="B13" s="31"/>
      <c r="C13" s="13">
        <v>339046</v>
      </c>
      <c r="D13" s="14" t="s">
        <v>12</v>
      </c>
      <c r="E13" s="16">
        <v>327660</v>
      </c>
      <c r="F13" s="16">
        <v>327660</v>
      </c>
      <c r="G13" s="16">
        <v>0</v>
      </c>
      <c r="H13" s="16">
        <v>0</v>
      </c>
      <c r="I13" s="9">
        <v>0</v>
      </c>
      <c r="J13" s="16">
        <f t="shared" si="1"/>
        <v>327660</v>
      </c>
      <c r="K13" s="16">
        <v>256870.89</v>
      </c>
      <c r="L13" s="16">
        <f t="shared" si="0"/>
        <v>70789.109999999986</v>
      </c>
      <c r="N13" s="12"/>
    </row>
    <row r="14" spans="1:14" ht="20" customHeight="1" x14ac:dyDescent="0.2">
      <c r="A14" s="28"/>
      <c r="B14" s="32"/>
      <c r="C14" s="13">
        <v>339047</v>
      </c>
      <c r="D14" s="14" t="s">
        <v>13</v>
      </c>
      <c r="E14" s="16">
        <v>29980</v>
      </c>
      <c r="F14" s="16">
        <v>29980</v>
      </c>
      <c r="G14" s="16">
        <v>2998</v>
      </c>
      <c r="H14" s="16">
        <v>6745</v>
      </c>
      <c r="I14" s="9">
        <v>0</v>
      </c>
      <c r="J14" s="16">
        <f t="shared" si="1"/>
        <v>20237</v>
      </c>
      <c r="K14" s="16">
        <v>19421.419999999998</v>
      </c>
      <c r="L14" s="16">
        <f t="shared" si="0"/>
        <v>815.58000000000175</v>
      </c>
      <c r="N14" s="12"/>
    </row>
    <row r="15" spans="1:14" ht="39.950000000000003" customHeight="1" x14ac:dyDescent="0.2">
      <c r="A15" s="28"/>
      <c r="B15" s="17" t="s">
        <v>24</v>
      </c>
      <c r="C15" s="13">
        <v>319011</v>
      </c>
      <c r="D15" s="14" t="s">
        <v>6</v>
      </c>
      <c r="E15" s="16">
        <v>1000</v>
      </c>
      <c r="F15" s="16">
        <v>1000</v>
      </c>
      <c r="G15" s="15">
        <v>0</v>
      </c>
      <c r="H15" s="15">
        <v>0</v>
      </c>
      <c r="I15" s="9">
        <v>0</v>
      </c>
      <c r="J15" s="16">
        <f t="shared" si="1"/>
        <v>1000</v>
      </c>
      <c r="K15" s="15">
        <v>0</v>
      </c>
      <c r="L15" s="16">
        <f t="shared" si="0"/>
        <v>1000</v>
      </c>
      <c r="N15" s="12"/>
    </row>
    <row r="16" spans="1:14" ht="39.950000000000003" customHeight="1" x14ac:dyDescent="0.2">
      <c r="A16" s="28"/>
      <c r="B16" s="17" t="s">
        <v>25</v>
      </c>
      <c r="C16" s="13">
        <v>319011</v>
      </c>
      <c r="D16" s="14" t="s">
        <v>6</v>
      </c>
      <c r="E16" s="16">
        <v>62466</v>
      </c>
      <c r="F16" s="16">
        <v>62466</v>
      </c>
      <c r="G16" s="15">
        <v>0</v>
      </c>
      <c r="H16" s="15">
        <v>0</v>
      </c>
      <c r="I16" s="9">
        <v>0</v>
      </c>
      <c r="J16" s="16">
        <f t="shared" si="1"/>
        <v>62466</v>
      </c>
      <c r="K16" s="15">
        <v>10226.120000000001</v>
      </c>
      <c r="L16" s="16">
        <f t="shared" si="0"/>
        <v>52239.88</v>
      </c>
      <c r="N16" s="12"/>
    </row>
    <row r="17" spans="1:14" ht="20" customHeight="1" x14ac:dyDescent="0.2">
      <c r="A17" s="28"/>
      <c r="B17" s="33" t="s">
        <v>26</v>
      </c>
      <c r="C17" s="13">
        <v>339030</v>
      </c>
      <c r="D17" s="14" t="s">
        <v>9</v>
      </c>
      <c r="E17" s="16">
        <v>4000</v>
      </c>
      <c r="F17" s="16">
        <v>4000</v>
      </c>
      <c r="G17" s="16">
        <v>400</v>
      </c>
      <c r="H17" s="16">
        <v>900</v>
      </c>
      <c r="I17" s="9">
        <v>0</v>
      </c>
      <c r="J17" s="16">
        <f t="shared" si="1"/>
        <v>2700</v>
      </c>
      <c r="K17" s="15">
        <v>1821</v>
      </c>
      <c r="L17" s="16">
        <f t="shared" si="0"/>
        <v>879</v>
      </c>
      <c r="N17" s="12"/>
    </row>
    <row r="18" spans="1:14" ht="29.95" customHeight="1" x14ac:dyDescent="0.2">
      <c r="A18" s="28"/>
      <c r="B18" s="34"/>
      <c r="C18" s="13">
        <v>339039</v>
      </c>
      <c r="D18" s="14" t="s">
        <v>11</v>
      </c>
      <c r="E18" s="16">
        <v>98000</v>
      </c>
      <c r="F18" s="16">
        <v>98000</v>
      </c>
      <c r="G18" s="16">
        <v>9800</v>
      </c>
      <c r="H18" s="16">
        <v>22050</v>
      </c>
      <c r="I18" s="9">
        <v>0</v>
      </c>
      <c r="J18" s="16">
        <f t="shared" si="1"/>
        <v>66150</v>
      </c>
      <c r="K18" s="15">
        <f>2440+45540</f>
        <v>47980</v>
      </c>
      <c r="L18" s="16">
        <f t="shared" si="0"/>
        <v>18170</v>
      </c>
      <c r="N18" s="12"/>
    </row>
    <row r="19" spans="1:14" ht="20" customHeight="1" x14ac:dyDescent="0.2">
      <c r="A19" s="28"/>
      <c r="B19" s="30" t="s">
        <v>28</v>
      </c>
      <c r="C19" s="13">
        <v>339030</v>
      </c>
      <c r="D19" s="14" t="s">
        <v>9</v>
      </c>
      <c r="E19" s="16">
        <v>1000</v>
      </c>
      <c r="F19" s="16">
        <v>1000</v>
      </c>
      <c r="G19" s="16">
        <v>100</v>
      </c>
      <c r="H19" s="16">
        <v>225</v>
      </c>
      <c r="I19" s="9">
        <v>0</v>
      </c>
      <c r="J19" s="16">
        <f t="shared" si="1"/>
        <v>675</v>
      </c>
      <c r="K19" s="15">
        <v>0</v>
      </c>
      <c r="L19" s="16">
        <f t="shared" si="0"/>
        <v>675</v>
      </c>
      <c r="N19" s="12"/>
    </row>
    <row r="20" spans="1:14" ht="20" customHeight="1" x14ac:dyDescent="0.2">
      <c r="A20" s="28"/>
      <c r="B20" s="31"/>
      <c r="C20" s="13">
        <v>339039</v>
      </c>
      <c r="D20" s="14" t="s">
        <v>11</v>
      </c>
      <c r="E20" s="16">
        <v>21000</v>
      </c>
      <c r="F20" s="16">
        <v>21000</v>
      </c>
      <c r="G20" s="16">
        <v>2100</v>
      </c>
      <c r="H20" s="16">
        <v>4725</v>
      </c>
      <c r="I20" s="9">
        <v>0</v>
      </c>
      <c r="J20" s="16">
        <f t="shared" si="1"/>
        <v>14175</v>
      </c>
      <c r="K20" s="16">
        <v>2291.17</v>
      </c>
      <c r="L20" s="16">
        <f t="shared" si="0"/>
        <v>11883.83</v>
      </c>
      <c r="N20" s="12"/>
    </row>
    <row r="21" spans="1:14" ht="20" customHeight="1" x14ac:dyDescent="0.2">
      <c r="A21" s="28"/>
      <c r="B21" s="31"/>
      <c r="C21" s="13">
        <v>339039</v>
      </c>
      <c r="D21" s="14" t="s">
        <v>11</v>
      </c>
      <c r="E21" s="16">
        <v>0</v>
      </c>
      <c r="F21" s="16">
        <v>5000</v>
      </c>
      <c r="G21" s="16">
        <v>0</v>
      </c>
      <c r="H21" s="16">
        <v>0</v>
      </c>
      <c r="I21" s="9">
        <v>5000</v>
      </c>
      <c r="J21" s="16">
        <f t="shared" si="1"/>
        <v>5000</v>
      </c>
      <c r="K21" s="16">
        <v>0</v>
      </c>
      <c r="L21" s="16">
        <f t="shared" si="0"/>
        <v>5000</v>
      </c>
      <c r="N21" s="12"/>
    </row>
    <row r="22" spans="1:14" ht="20" customHeight="1" x14ac:dyDescent="0.2">
      <c r="A22" s="28"/>
      <c r="B22" s="31"/>
      <c r="C22" s="13">
        <v>339039</v>
      </c>
      <c r="D22" s="14" t="s">
        <v>11</v>
      </c>
      <c r="E22" s="16">
        <v>0</v>
      </c>
      <c r="F22" s="16">
        <v>142249.72</v>
      </c>
      <c r="G22" s="16">
        <v>0</v>
      </c>
      <c r="H22" s="16">
        <v>0</v>
      </c>
      <c r="I22" s="9">
        <v>142249.72</v>
      </c>
      <c r="J22" s="16">
        <f t="shared" si="1"/>
        <v>142249.72</v>
      </c>
      <c r="K22" s="16">
        <f>111358.55+28600</f>
        <v>139958.54999999999</v>
      </c>
      <c r="L22" s="16">
        <f t="shared" si="0"/>
        <v>2291.1700000000128</v>
      </c>
      <c r="N22" s="12"/>
    </row>
    <row r="23" spans="1:14" ht="20" customHeight="1" x14ac:dyDescent="0.2">
      <c r="A23" s="28"/>
      <c r="B23" s="32"/>
      <c r="C23" s="13">
        <v>449052</v>
      </c>
      <c r="D23" s="14" t="s">
        <v>14</v>
      </c>
      <c r="E23" s="16">
        <v>5000</v>
      </c>
      <c r="F23" s="16">
        <v>5000</v>
      </c>
      <c r="G23" s="16">
        <v>0</v>
      </c>
      <c r="H23" s="16">
        <v>0</v>
      </c>
      <c r="I23" s="9">
        <v>0</v>
      </c>
      <c r="J23" s="16">
        <f>E23-G23-H23+I23</f>
        <v>5000</v>
      </c>
      <c r="K23" s="15">
        <v>2199</v>
      </c>
      <c r="L23" s="16">
        <f t="shared" si="0"/>
        <v>2801</v>
      </c>
      <c r="N23" s="12"/>
    </row>
    <row r="24" spans="1:14" ht="20" customHeight="1" x14ac:dyDescent="0.2">
      <c r="A24" s="28"/>
      <c r="B24" s="30" t="s">
        <v>27</v>
      </c>
      <c r="C24" s="13">
        <v>339030</v>
      </c>
      <c r="D24" s="14" t="s">
        <v>9</v>
      </c>
      <c r="E24" s="16">
        <v>43000</v>
      </c>
      <c r="F24" s="16">
        <v>43000</v>
      </c>
      <c r="G24" s="16">
        <v>4300</v>
      </c>
      <c r="H24" s="16">
        <v>9675</v>
      </c>
      <c r="I24" s="9">
        <v>0</v>
      </c>
      <c r="J24" s="16">
        <f t="shared" si="1"/>
        <v>29025</v>
      </c>
      <c r="K24" s="16">
        <f>17336.2+6051.46</f>
        <v>23387.66</v>
      </c>
      <c r="L24" s="16">
        <f t="shared" si="0"/>
        <v>5637.34</v>
      </c>
      <c r="N24" s="12"/>
    </row>
    <row r="25" spans="1:14" ht="20" customHeight="1" x14ac:dyDescent="0.2">
      <c r="A25" s="28"/>
      <c r="B25" s="31"/>
      <c r="C25" s="13">
        <v>339030</v>
      </c>
      <c r="D25" s="14" t="s">
        <v>9</v>
      </c>
      <c r="E25" s="16">
        <v>0</v>
      </c>
      <c r="F25" s="16">
        <v>18000</v>
      </c>
      <c r="G25" s="16">
        <v>0</v>
      </c>
      <c r="H25" s="16">
        <v>0</v>
      </c>
      <c r="I25" s="9">
        <v>18000</v>
      </c>
      <c r="J25" s="16">
        <f t="shared" si="1"/>
        <v>18000</v>
      </c>
      <c r="K25" s="16">
        <v>0</v>
      </c>
      <c r="L25" s="16">
        <f t="shared" si="0"/>
        <v>18000</v>
      </c>
      <c r="N25" s="12"/>
    </row>
    <row r="26" spans="1:14" ht="20" customHeight="1" x14ac:dyDescent="0.2">
      <c r="A26" s="28"/>
      <c r="B26" s="31"/>
      <c r="C26" s="13">
        <v>339039</v>
      </c>
      <c r="D26" s="14" t="s">
        <v>11</v>
      </c>
      <c r="E26" s="16">
        <v>312000</v>
      </c>
      <c r="F26" s="16">
        <v>312000</v>
      </c>
      <c r="G26" s="16">
        <v>33966</v>
      </c>
      <c r="H26" s="16">
        <v>67434</v>
      </c>
      <c r="I26" s="9">
        <v>0</v>
      </c>
      <c r="J26" s="16">
        <f t="shared" si="1"/>
        <v>210600</v>
      </c>
      <c r="K26" s="16">
        <v>99392.79</v>
      </c>
      <c r="L26" s="16">
        <f t="shared" si="0"/>
        <v>111207.21</v>
      </c>
      <c r="N26" s="12"/>
    </row>
    <row r="27" spans="1:14" ht="20" customHeight="1" x14ac:dyDescent="0.2">
      <c r="A27" s="28"/>
      <c r="B27" s="31"/>
      <c r="C27" s="13">
        <v>339039</v>
      </c>
      <c r="D27" s="14" t="s">
        <v>15</v>
      </c>
      <c r="E27" s="15">
        <v>0</v>
      </c>
      <c r="F27" s="15">
        <v>140000</v>
      </c>
      <c r="G27" s="15">
        <v>0</v>
      </c>
      <c r="H27" s="15">
        <v>0</v>
      </c>
      <c r="I27" s="16">
        <v>140000</v>
      </c>
      <c r="J27" s="16">
        <f t="shared" si="1"/>
        <v>140000</v>
      </c>
      <c r="K27" s="16">
        <f>43000+32000</f>
        <v>75000</v>
      </c>
      <c r="L27" s="16">
        <f t="shared" si="0"/>
        <v>65000</v>
      </c>
      <c r="N27" s="12"/>
    </row>
    <row r="28" spans="1:14" ht="20" customHeight="1" x14ac:dyDescent="0.2">
      <c r="A28" s="28"/>
      <c r="B28" s="31"/>
      <c r="C28" s="13">
        <v>449051</v>
      </c>
      <c r="D28" s="14" t="s">
        <v>16</v>
      </c>
      <c r="E28" s="16">
        <v>100000</v>
      </c>
      <c r="F28" s="16">
        <v>100000</v>
      </c>
      <c r="G28" s="16">
        <v>10000</v>
      </c>
      <c r="H28" s="16">
        <v>22500</v>
      </c>
      <c r="I28" s="9">
        <v>0</v>
      </c>
      <c r="J28" s="16">
        <f t="shared" si="1"/>
        <v>67500</v>
      </c>
      <c r="K28" s="15">
        <v>0</v>
      </c>
      <c r="L28" s="16">
        <f t="shared" si="0"/>
        <v>67500</v>
      </c>
      <c r="N28" s="12"/>
    </row>
    <row r="29" spans="1:14" ht="20" customHeight="1" x14ac:dyDescent="0.2">
      <c r="A29" s="28"/>
      <c r="B29" s="31"/>
      <c r="C29" s="13">
        <v>449052</v>
      </c>
      <c r="D29" s="14" t="s">
        <v>14</v>
      </c>
      <c r="E29" s="16">
        <v>54000</v>
      </c>
      <c r="F29" s="16">
        <v>54000</v>
      </c>
      <c r="G29" s="16">
        <v>5900</v>
      </c>
      <c r="H29" s="16">
        <v>0</v>
      </c>
      <c r="I29" s="9">
        <v>0</v>
      </c>
      <c r="J29" s="16">
        <f t="shared" si="1"/>
        <v>48100</v>
      </c>
      <c r="K29" s="15">
        <f>4625+6450+16990</f>
        <v>28065</v>
      </c>
      <c r="L29" s="16">
        <f t="shared" si="0"/>
        <v>20035</v>
      </c>
      <c r="N29" s="12"/>
    </row>
    <row r="30" spans="1:14" ht="20" customHeight="1" x14ac:dyDescent="0.2">
      <c r="A30" s="29"/>
      <c r="B30" s="32"/>
      <c r="C30" s="13">
        <v>449052</v>
      </c>
      <c r="D30" s="14" t="s">
        <v>14</v>
      </c>
      <c r="E30" s="16">
        <v>0</v>
      </c>
      <c r="F30" s="16">
        <v>12000</v>
      </c>
      <c r="G30" s="16">
        <v>0</v>
      </c>
      <c r="H30" s="16">
        <v>0</v>
      </c>
      <c r="I30" s="9">
        <v>12000</v>
      </c>
      <c r="J30" s="16">
        <f t="shared" si="1"/>
        <v>12000</v>
      </c>
      <c r="K30" s="15">
        <v>11700</v>
      </c>
      <c r="L30" s="16">
        <f t="shared" si="0"/>
        <v>300</v>
      </c>
      <c r="N30" s="12"/>
    </row>
    <row r="31" spans="1:14" ht="20" customHeight="1" x14ac:dyDescent="0.2">
      <c r="A31" s="20" t="s">
        <v>17</v>
      </c>
      <c r="B31" s="21"/>
      <c r="C31" s="21"/>
      <c r="D31" s="22"/>
      <c r="E31" s="18">
        <f>SUM(E4:E30)</f>
        <v>5535865</v>
      </c>
      <c r="F31" s="18">
        <f>SUM(F4:F30)</f>
        <v>5946114.7199999997</v>
      </c>
      <c r="G31" s="18">
        <f t="shared" ref="G31:L31" si="2">SUM(G4:G30)</f>
        <v>191820</v>
      </c>
      <c r="H31" s="18">
        <f t="shared" si="2"/>
        <v>270047</v>
      </c>
      <c r="I31" s="18">
        <f t="shared" si="2"/>
        <v>412787.14</v>
      </c>
      <c r="J31" s="18">
        <f t="shared" si="2"/>
        <v>5484247.7199999997</v>
      </c>
      <c r="K31" s="18">
        <f t="shared" si="2"/>
        <v>3703114.98</v>
      </c>
      <c r="L31" s="18">
        <f t="shared" si="2"/>
        <v>1781132.74</v>
      </c>
      <c r="N31" s="12"/>
    </row>
    <row r="32" spans="1:14" ht="20" customHeight="1" x14ac:dyDescent="0.2">
      <c r="A32" s="23" t="s">
        <v>31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N32" s="12"/>
    </row>
    <row r="33" spans="1:14" ht="20" customHeight="1" x14ac:dyDescent="0.2">
      <c r="E33" s="12"/>
      <c r="F33" s="12"/>
      <c r="J33" s="12"/>
      <c r="L33" s="12"/>
    </row>
    <row r="34" spans="1:14" s="7" customFormat="1" ht="20" customHeight="1" x14ac:dyDescent="0.2">
      <c r="A34" s="1"/>
      <c r="B34" s="2"/>
      <c r="C34" s="1"/>
      <c r="D34" s="1"/>
      <c r="E34" s="10"/>
      <c r="F34" s="10"/>
      <c r="J34" s="1"/>
      <c r="L34" s="12"/>
      <c r="N34" s="1"/>
    </row>
  </sheetData>
  <mergeCells count="10">
    <mergeCell ref="A31:D31"/>
    <mergeCell ref="A32:L32"/>
    <mergeCell ref="A1:L1"/>
    <mergeCell ref="A2:L2"/>
    <mergeCell ref="C3:D3"/>
    <mergeCell ref="A4:A30"/>
    <mergeCell ref="B4:B14"/>
    <mergeCell ref="B17:B18"/>
    <mergeCell ref="B19:B23"/>
    <mergeCell ref="B24:B30"/>
  </mergeCells>
  <pageMargins left="0.34" right="0.3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</dc:creator>
  <cp:lastModifiedBy>fjpo-contabil</cp:lastModifiedBy>
  <cp:lastPrinted>2023-01-09T13:43:54Z</cp:lastPrinted>
  <dcterms:created xsi:type="dcterms:W3CDTF">2022-06-29T17:27:53Z</dcterms:created>
  <dcterms:modified xsi:type="dcterms:W3CDTF">2023-08-23T14:04:28Z</dcterms:modified>
</cp:coreProperties>
</file>